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Sheet1!$A$3:$U$21</definedName>
  </definedNames>
  <calcPr calcId="144525"/>
</workbook>
</file>

<file path=xl/sharedStrings.xml><?xml version="1.0" encoding="utf-8"?>
<sst xmlns="http://schemas.openxmlformats.org/spreadsheetml/2006/main" count="68" uniqueCount="59">
  <si>
    <t>附件</t>
  </si>
  <si>
    <t>平阳县公用事业投资有限公司公开招聘财务专业人员最终成绩表</t>
  </si>
  <si>
    <t>序号</t>
  </si>
  <si>
    <t>考生姓名</t>
  </si>
  <si>
    <t>考官一</t>
  </si>
  <si>
    <t>考官二</t>
  </si>
  <si>
    <t>考官三</t>
  </si>
  <si>
    <t>考官四</t>
  </si>
  <si>
    <t>考官五</t>
  </si>
  <si>
    <t>考官六</t>
  </si>
  <si>
    <t>考官七</t>
  </si>
  <si>
    <t>直求平均数</t>
  </si>
  <si>
    <t>身份证号码</t>
  </si>
  <si>
    <t>面试去最高最低求平均数</t>
  </si>
  <si>
    <t>去最高最低求平均数2</t>
  </si>
  <si>
    <t>占比</t>
  </si>
  <si>
    <t>面试最终成绩</t>
  </si>
  <si>
    <t>笔试成绩</t>
  </si>
  <si>
    <t>笔试最终成绩</t>
  </si>
  <si>
    <t>最终成绩</t>
  </si>
  <si>
    <t>名次</t>
  </si>
  <si>
    <t>备注</t>
  </si>
  <si>
    <t>陈宣铁</t>
  </si>
  <si>
    <t>330326199010130026</t>
  </si>
  <si>
    <t>入围</t>
  </si>
  <si>
    <t>张敏</t>
  </si>
  <si>
    <t>330326199212032416</t>
  </si>
  <si>
    <t>陈文媛</t>
  </si>
  <si>
    <t>330326199511151829</t>
  </si>
  <si>
    <t>黄特特</t>
  </si>
  <si>
    <t>330326199607133625</t>
  </si>
  <si>
    <t>卢成挺</t>
  </si>
  <si>
    <t>330326199402281819</t>
  </si>
  <si>
    <t>游思彬</t>
  </si>
  <si>
    <t>330326199712102812</t>
  </si>
  <si>
    <t>施晶晶</t>
  </si>
  <si>
    <t>33032619901018792X</t>
  </si>
  <si>
    <t>陈黎宁</t>
  </si>
  <si>
    <t>330326199410270028</t>
  </si>
  <si>
    <t>郑心云</t>
  </si>
  <si>
    <t>330326199105220745</t>
  </si>
  <si>
    <t>李贤威</t>
  </si>
  <si>
    <t>330326199305130015</t>
  </si>
  <si>
    <t>杨倩</t>
  </si>
  <si>
    <t>330326199604102225</t>
  </si>
  <si>
    <t>叶光迈</t>
  </si>
  <si>
    <t>330326199106050055</t>
  </si>
  <si>
    <t>胡玲玲</t>
  </si>
  <si>
    <t>330326199203170729</t>
  </si>
  <si>
    <t>陈清清</t>
  </si>
  <si>
    <t>330326199010230764</t>
  </si>
  <si>
    <t>陈培培</t>
  </si>
  <si>
    <t>330326199312162824</t>
  </si>
  <si>
    <t>温小明</t>
  </si>
  <si>
    <t>330326198803251827</t>
  </si>
  <si>
    <t>郭从洁</t>
  </si>
  <si>
    <t>330326199511303626</t>
  </si>
  <si>
    <t>吴茜茜</t>
  </si>
  <si>
    <t>330326199802062324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</si>
</sst>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_ "/>
    <numFmt numFmtId="177" formatCode="0.00_ "/>
    <numFmt numFmtId="178" formatCode="0.0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#,##0.00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zoomScale="160" zoomScaleNormal="160" workbookViewId="0">
      <selection activeCell="S4" sqref="S4"/>
    </sheetView>
  </sheetViews>
  <sheetFormatPr defaultColWidth="9" defaultRowHeight="14.25"/>
  <cols>
    <col min="1" max="1" width="13.975" style="2" customWidth="1"/>
    <col min="2" max="2" width="11.625" style="2" customWidth="1"/>
    <col min="3" max="9" width="11.625" style="2" hidden="1" customWidth="1"/>
    <col min="10" max="10" width="10.625" style="2" hidden="1" customWidth="1"/>
    <col min="11" max="11" width="14.8416666666667" style="2" customWidth="1"/>
    <col min="12" max="12" width="11.625" style="2" customWidth="1"/>
    <col min="13" max="13" width="11.625" style="2" hidden="1" customWidth="1"/>
    <col min="14" max="14" width="5.625" style="2" customWidth="1"/>
    <col min="15" max="15" width="13.5583333333333" style="3" customWidth="1"/>
    <col min="16" max="16" width="13.5583333333333" style="4" customWidth="1"/>
    <col min="17" max="17" width="5.625" style="2" customWidth="1"/>
    <col min="18" max="19" width="13.5583333333333" style="3" customWidth="1"/>
    <col min="20" max="20" width="7.59166666666667" style="2" customWidth="1"/>
    <col min="21" max="16384" width="9" style="2"/>
  </cols>
  <sheetData>
    <row r="1" spans="1:1">
      <c r="A1" s="2" t="s">
        <v>0</v>
      </c>
    </row>
    <row r="2" s="1" customFormat="1" ht="35" customHeight="1" spans="1:2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2" customFormat="1" ht="27" customHeight="1" spans="1:2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3" t="s">
        <v>15</v>
      </c>
      <c r="O3" s="14" t="s">
        <v>16</v>
      </c>
      <c r="P3" s="15" t="s">
        <v>17</v>
      </c>
      <c r="Q3" s="13" t="s">
        <v>15</v>
      </c>
      <c r="R3" s="14" t="s">
        <v>18</v>
      </c>
      <c r="S3" s="14" t="s">
        <v>19</v>
      </c>
      <c r="T3" s="14" t="s">
        <v>20</v>
      </c>
      <c r="U3" s="14" t="s">
        <v>21</v>
      </c>
    </row>
    <row r="4" s="2" customFormat="1" ht="25" customHeight="1" spans="1:21">
      <c r="A4" s="10">
        <v>1</v>
      </c>
      <c r="B4" s="10" t="s">
        <v>22</v>
      </c>
      <c r="C4" s="11">
        <v>88</v>
      </c>
      <c r="D4" s="12">
        <v>86.5</v>
      </c>
      <c r="E4" s="11">
        <v>85.3</v>
      </c>
      <c r="F4" s="12">
        <v>86.4</v>
      </c>
      <c r="G4" s="12">
        <v>86.1</v>
      </c>
      <c r="H4" s="12">
        <v>85.9</v>
      </c>
      <c r="I4" s="12">
        <v>87</v>
      </c>
      <c r="J4" s="12">
        <f>AVERAGE(C4:I4)</f>
        <v>86.4571428571429</v>
      </c>
      <c r="K4" s="16" t="s">
        <v>23</v>
      </c>
      <c r="L4" s="12">
        <f>TRIMMEAN(C4:I4,2/7)</f>
        <v>86.38</v>
      </c>
      <c r="M4" s="12">
        <f>(SUM(C4:I4)-LARGE(C4:I4,1)-SMALL(C4:I4,1))/(COUNT(C4:I4)-2)</f>
        <v>86.38</v>
      </c>
      <c r="N4" s="17">
        <v>0.3</v>
      </c>
      <c r="O4" s="15">
        <f>L4*N4</f>
        <v>25.914</v>
      </c>
      <c r="P4" s="15">
        <v>79.71</v>
      </c>
      <c r="Q4" s="17">
        <v>0.7</v>
      </c>
      <c r="R4" s="15">
        <f>P4*Q4</f>
        <v>55.797</v>
      </c>
      <c r="S4" s="15">
        <f>O4+R4</f>
        <v>81.711</v>
      </c>
      <c r="T4" s="13">
        <f>RANK(S4,$S$4:$S$21)</f>
        <v>1</v>
      </c>
      <c r="U4" s="13" t="s">
        <v>24</v>
      </c>
    </row>
    <row r="5" s="2" customFormat="1" ht="25" customHeight="1" spans="1:21">
      <c r="A5" s="10">
        <v>2</v>
      </c>
      <c r="B5" s="10" t="s">
        <v>25</v>
      </c>
      <c r="C5" s="11">
        <v>88</v>
      </c>
      <c r="D5" s="11">
        <v>81.5</v>
      </c>
      <c r="E5" s="12">
        <v>84.2</v>
      </c>
      <c r="F5" s="12">
        <v>83.7</v>
      </c>
      <c r="G5" s="12">
        <v>82.5</v>
      </c>
      <c r="H5" s="12">
        <v>85.5</v>
      </c>
      <c r="I5" s="12">
        <v>86.5</v>
      </c>
      <c r="J5" s="12">
        <f>AVERAGE(C5:I5)</f>
        <v>84.5571428571428</v>
      </c>
      <c r="K5" s="16" t="s">
        <v>26</v>
      </c>
      <c r="L5" s="12">
        <f>TRIMMEAN(C5:I5,2/7)</f>
        <v>84.48</v>
      </c>
      <c r="M5" s="12">
        <f>(SUM(C5:I5)-LARGE(C5:I5,1)-SMALL(C5:I5,1))/(COUNT(C5:I5)-2)</f>
        <v>84.48</v>
      </c>
      <c r="N5" s="17">
        <v>0.3</v>
      </c>
      <c r="O5" s="15">
        <f>L5*N5</f>
        <v>25.344</v>
      </c>
      <c r="P5" s="15">
        <v>79.98</v>
      </c>
      <c r="Q5" s="17">
        <v>0.7</v>
      </c>
      <c r="R5" s="15">
        <f>P5*Q5</f>
        <v>55.986</v>
      </c>
      <c r="S5" s="15">
        <f>O5+R5</f>
        <v>81.33</v>
      </c>
      <c r="T5" s="13">
        <f>RANK(S5,$S$4:$S$21)</f>
        <v>2</v>
      </c>
      <c r="U5" s="13" t="s">
        <v>24</v>
      </c>
    </row>
    <row r="6" s="2" customFormat="1" ht="25" customHeight="1" spans="1:21">
      <c r="A6" s="10">
        <v>3</v>
      </c>
      <c r="B6" s="10" t="s">
        <v>27</v>
      </c>
      <c r="C6" s="12">
        <v>86</v>
      </c>
      <c r="D6" s="12">
        <v>87.5</v>
      </c>
      <c r="E6" s="12">
        <v>87.5</v>
      </c>
      <c r="F6" s="12">
        <v>86.8</v>
      </c>
      <c r="G6" s="11">
        <v>83.1</v>
      </c>
      <c r="H6" s="12">
        <v>87.5</v>
      </c>
      <c r="I6" s="11">
        <v>90</v>
      </c>
      <c r="J6" s="12">
        <f>AVERAGE(C6:I6)</f>
        <v>86.9142857142857</v>
      </c>
      <c r="K6" s="16" t="s">
        <v>28</v>
      </c>
      <c r="L6" s="12">
        <f>TRIMMEAN(C6:I6,2/7)</f>
        <v>87.06</v>
      </c>
      <c r="M6" s="12">
        <f>(SUM(C6:I6)-LARGE(C6:I6,1)-SMALL(C6:I6,1))/(COUNT(C6:I6)-2)</f>
        <v>87.06</v>
      </c>
      <c r="N6" s="17">
        <v>0.3</v>
      </c>
      <c r="O6" s="15">
        <f>L6*N6</f>
        <v>26.118</v>
      </c>
      <c r="P6" s="15">
        <v>78.39</v>
      </c>
      <c r="Q6" s="17">
        <v>0.7</v>
      </c>
      <c r="R6" s="15">
        <f>P6*Q6</f>
        <v>54.873</v>
      </c>
      <c r="S6" s="15">
        <f>O6+R6</f>
        <v>80.991</v>
      </c>
      <c r="T6" s="13">
        <f>RANK(S6,$S$4:$S$21)</f>
        <v>3</v>
      </c>
      <c r="U6" s="13" t="s">
        <v>24</v>
      </c>
    </row>
    <row r="7" s="2" customFormat="1" ht="25" customHeight="1" spans="1:21">
      <c r="A7" s="10">
        <v>4</v>
      </c>
      <c r="B7" s="10" t="s">
        <v>29</v>
      </c>
      <c r="C7" s="12">
        <v>80</v>
      </c>
      <c r="D7" s="12">
        <v>82.5</v>
      </c>
      <c r="E7" s="12">
        <v>83.5</v>
      </c>
      <c r="F7" s="12">
        <v>82.1</v>
      </c>
      <c r="G7" s="12">
        <v>83.8</v>
      </c>
      <c r="H7" s="12">
        <v>83.2</v>
      </c>
      <c r="I7" s="12">
        <v>82.5</v>
      </c>
      <c r="J7" s="12">
        <f>AVERAGE(C7:I7)</f>
        <v>82.5142857142857</v>
      </c>
      <c r="K7" s="16" t="s">
        <v>30</v>
      </c>
      <c r="L7" s="12">
        <f>TRIMMEAN(C7:I7,2/7)</f>
        <v>82.76</v>
      </c>
      <c r="M7" s="12">
        <f>(SUM(C7:I7)-LARGE(C7:I7,1)-SMALL(C7:I7,1))/(COUNT(C7:I7)-2)</f>
        <v>82.76</v>
      </c>
      <c r="N7" s="17">
        <v>0.3</v>
      </c>
      <c r="O7" s="15">
        <f>L7*N7</f>
        <v>24.828</v>
      </c>
      <c r="P7" s="15">
        <v>78.6</v>
      </c>
      <c r="Q7" s="17">
        <v>0.7</v>
      </c>
      <c r="R7" s="15">
        <f>P7*Q7</f>
        <v>55.02</v>
      </c>
      <c r="S7" s="15">
        <f>O7+R7</f>
        <v>79.848</v>
      </c>
      <c r="T7" s="13">
        <f>RANK(S7,$S$4:$S$21)</f>
        <v>4</v>
      </c>
      <c r="U7" s="13" t="s">
        <v>24</v>
      </c>
    </row>
    <row r="8" s="2" customFormat="1" ht="25" customHeight="1" spans="1:21">
      <c r="A8" s="10">
        <v>5</v>
      </c>
      <c r="B8" s="10" t="s">
        <v>31</v>
      </c>
      <c r="C8" s="12">
        <v>82</v>
      </c>
      <c r="D8" s="11">
        <v>80.5</v>
      </c>
      <c r="E8" s="11">
        <v>83.4</v>
      </c>
      <c r="F8" s="12">
        <v>83.1</v>
      </c>
      <c r="G8" s="12">
        <v>82.5</v>
      </c>
      <c r="H8" s="12">
        <v>83</v>
      </c>
      <c r="I8" s="12">
        <v>82.5</v>
      </c>
      <c r="J8" s="12">
        <f>AVERAGE(C8:I8)</f>
        <v>82.4285714285714</v>
      </c>
      <c r="K8" s="16" t="s">
        <v>32</v>
      </c>
      <c r="L8" s="12">
        <f>TRIMMEAN(C8:I8,2/7)</f>
        <v>82.62</v>
      </c>
      <c r="M8" s="12">
        <f>(SUM(C8:I8)-LARGE(C8:I8,1)-SMALL(C8:I8,1))/(COUNT(C8:I8)-2)</f>
        <v>82.62</v>
      </c>
      <c r="N8" s="17">
        <v>0.3</v>
      </c>
      <c r="O8" s="15">
        <f>L8*N8</f>
        <v>24.786</v>
      </c>
      <c r="P8" s="15">
        <v>77.4</v>
      </c>
      <c r="Q8" s="17">
        <v>0.7</v>
      </c>
      <c r="R8" s="15">
        <f>P8*Q8</f>
        <v>54.18</v>
      </c>
      <c r="S8" s="15">
        <f>O8+R8</f>
        <v>78.966</v>
      </c>
      <c r="T8" s="13">
        <f>RANK(S8,$S$4:$S$21)</f>
        <v>5</v>
      </c>
      <c r="U8" s="13" t="s">
        <v>24</v>
      </c>
    </row>
    <row r="9" s="2" customFormat="1" ht="25" customHeight="1" spans="1:21">
      <c r="A9" s="10">
        <v>6</v>
      </c>
      <c r="B9" s="10" t="s">
        <v>33</v>
      </c>
      <c r="C9" s="12">
        <v>86</v>
      </c>
      <c r="D9" s="12">
        <v>86.5</v>
      </c>
      <c r="E9" s="12">
        <v>86.2</v>
      </c>
      <c r="F9" s="11">
        <v>88.5</v>
      </c>
      <c r="G9" s="11">
        <v>84.3</v>
      </c>
      <c r="H9" s="12">
        <v>87.3</v>
      </c>
      <c r="I9" s="12">
        <v>84.5</v>
      </c>
      <c r="J9" s="12">
        <f>AVERAGE(C9:I9)</f>
        <v>86.1857142857143</v>
      </c>
      <c r="K9" s="16" t="s">
        <v>34</v>
      </c>
      <c r="L9" s="12">
        <f>TRIMMEAN(C9:I9,2/7)</f>
        <v>86.1</v>
      </c>
      <c r="M9" s="12">
        <f>(SUM(C9:I9)-LARGE(C9:I9,1)-SMALL(C9:I9,1))/(COUNT(C9:I9)-2)</f>
        <v>86.1</v>
      </c>
      <c r="N9" s="17">
        <v>0.3</v>
      </c>
      <c r="O9" s="15">
        <f>L9*N9</f>
        <v>25.83</v>
      </c>
      <c r="P9" s="15">
        <v>75.58</v>
      </c>
      <c r="Q9" s="17">
        <v>0.7</v>
      </c>
      <c r="R9" s="15">
        <f>P9*Q9</f>
        <v>52.906</v>
      </c>
      <c r="S9" s="15">
        <f>O9+R9</f>
        <v>78.736</v>
      </c>
      <c r="T9" s="13">
        <f>RANK(S9,$S$4:$S$21)</f>
        <v>6</v>
      </c>
      <c r="U9" s="13" t="s">
        <v>24</v>
      </c>
    </row>
    <row r="10" s="2" customFormat="1" ht="25" customHeight="1" spans="1:21">
      <c r="A10" s="10">
        <v>7</v>
      </c>
      <c r="B10" s="10" t="s">
        <v>35</v>
      </c>
      <c r="C10" s="12">
        <v>85</v>
      </c>
      <c r="D10" s="12">
        <v>84.5</v>
      </c>
      <c r="E10" s="11">
        <v>83.1</v>
      </c>
      <c r="F10" s="12">
        <v>83.6</v>
      </c>
      <c r="G10" s="12">
        <v>83.6</v>
      </c>
      <c r="H10" s="11">
        <v>86.1</v>
      </c>
      <c r="I10" s="12">
        <v>86</v>
      </c>
      <c r="J10" s="12">
        <f>AVERAGE(C10:I10)</f>
        <v>84.5571428571428</v>
      </c>
      <c r="K10" s="16" t="s">
        <v>36</v>
      </c>
      <c r="L10" s="12">
        <f>TRIMMEAN(C10:I10,2/7)</f>
        <v>84.54</v>
      </c>
      <c r="M10" s="12">
        <f>(SUM(C10:I10)-LARGE(C10:I10,1)-SMALL(C10:I10,1))/(COUNT(C10:I10)-2)</f>
        <v>84.54</v>
      </c>
      <c r="N10" s="17">
        <v>0.3</v>
      </c>
      <c r="O10" s="15">
        <f>L10*N10</f>
        <v>25.362</v>
      </c>
      <c r="P10" s="15">
        <v>75.22</v>
      </c>
      <c r="Q10" s="17">
        <v>0.7</v>
      </c>
      <c r="R10" s="15">
        <f>P10*Q10</f>
        <v>52.654</v>
      </c>
      <c r="S10" s="15">
        <f>O10+R10</f>
        <v>78.016</v>
      </c>
      <c r="T10" s="13">
        <f>RANK(S10,$S$4:$S$21)</f>
        <v>7</v>
      </c>
      <c r="U10" s="13" t="s">
        <v>24</v>
      </c>
    </row>
    <row r="11" s="2" customFormat="1" ht="25" customHeight="1" spans="1:21">
      <c r="A11" s="10">
        <v>8</v>
      </c>
      <c r="B11" s="10" t="s">
        <v>37</v>
      </c>
      <c r="C11" s="11">
        <v>89</v>
      </c>
      <c r="D11" s="12">
        <v>88.5</v>
      </c>
      <c r="E11" s="12">
        <v>84.8</v>
      </c>
      <c r="F11" s="12">
        <v>88.6</v>
      </c>
      <c r="G11" s="11">
        <v>83.5</v>
      </c>
      <c r="H11" s="12">
        <v>88.5</v>
      </c>
      <c r="I11" s="12">
        <v>85.5</v>
      </c>
      <c r="J11" s="12">
        <f>AVERAGE(C11:I11)</f>
        <v>86.9142857142857</v>
      </c>
      <c r="K11" s="16" t="s">
        <v>38</v>
      </c>
      <c r="L11" s="12">
        <f>TRIMMEAN(C11:I11,2/7)</f>
        <v>87.18</v>
      </c>
      <c r="M11" s="12">
        <f>(SUM(C11:I11)-LARGE(C11:I11,1)-SMALL(C11:I11,1))/(COUNT(C11:I11)-2)</f>
        <v>87.18</v>
      </c>
      <c r="N11" s="17">
        <v>0.3</v>
      </c>
      <c r="O11" s="15">
        <f>L11*N11</f>
        <v>26.154</v>
      </c>
      <c r="P11" s="15">
        <v>73.79</v>
      </c>
      <c r="Q11" s="17">
        <v>0.7</v>
      </c>
      <c r="R11" s="15">
        <f>P11*Q11</f>
        <v>51.653</v>
      </c>
      <c r="S11" s="15">
        <f>O11+R11</f>
        <v>77.807</v>
      </c>
      <c r="T11" s="13">
        <f>RANK(S11,$S$4:$S$21)</f>
        <v>8</v>
      </c>
      <c r="U11" s="13" t="s">
        <v>24</v>
      </c>
    </row>
    <row r="12" s="2" customFormat="1" ht="25" customHeight="1" spans="1:21">
      <c r="A12" s="10">
        <v>9</v>
      </c>
      <c r="B12" s="10" t="s">
        <v>39</v>
      </c>
      <c r="C12" s="12">
        <v>88</v>
      </c>
      <c r="D12" s="12">
        <v>86.5</v>
      </c>
      <c r="E12" s="12">
        <v>84.5</v>
      </c>
      <c r="F12" s="12">
        <v>85.4</v>
      </c>
      <c r="G12" s="12">
        <v>87.8</v>
      </c>
      <c r="H12" s="12">
        <v>87</v>
      </c>
      <c r="I12" s="12">
        <v>86.9</v>
      </c>
      <c r="J12" s="12">
        <f>AVERAGE(C12:I12)</f>
        <v>86.5857142857143</v>
      </c>
      <c r="K12" s="16" t="s">
        <v>40</v>
      </c>
      <c r="L12" s="12">
        <f>TRIMMEAN(C12:I12,2/7)</f>
        <v>86.72</v>
      </c>
      <c r="M12" s="12">
        <f>(SUM(C12:I12)-LARGE(C12:I12,1)-SMALL(C12:I12,1))/(COUNT(C12:I12)-2)</f>
        <v>86.72</v>
      </c>
      <c r="N12" s="17">
        <v>0.3</v>
      </c>
      <c r="O12" s="15">
        <f>L12*N12</f>
        <v>26.016</v>
      </c>
      <c r="P12" s="15">
        <v>72.94</v>
      </c>
      <c r="Q12" s="17">
        <v>0.7</v>
      </c>
      <c r="R12" s="15">
        <f>P12*Q12</f>
        <v>51.058</v>
      </c>
      <c r="S12" s="15">
        <f>O12+R12</f>
        <v>77.074</v>
      </c>
      <c r="T12" s="13">
        <f>RANK(S12,$S$4:$S$21)</f>
        <v>9</v>
      </c>
      <c r="U12" s="13" t="s">
        <v>24</v>
      </c>
    </row>
    <row r="13" s="2" customFormat="1" ht="25" customHeight="1" spans="1:21">
      <c r="A13" s="10">
        <v>10</v>
      </c>
      <c r="B13" s="10" t="s">
        <v>41</v>
      </c>
      <c r="C13" s="12">
        <v>85.5</v>
      </c>
      <c r="D13" s="12">
        <v>87.5</v>
      </c>
      <c r="E13" s="11">
        <v>83.6</v>
      </c>
      <c r="F13" s="12">
        <v>83.9</v>
      </c>
      <c r="G13" s="11">
        <v>88.1</v>
      </c>
      <c r="H13" s="12">
        <v>84.5</v>
      </c>
      <c r="I13" s="12">
        <v>86.8</v>
      </c>
      <c r="J13" s="12">
        <f>AVERAGE(C13:I13)</f>
        <v>85.7</v>
      </c>
      <c r="K13" s="16" t="s">
        <v>42</v>
      </c>
      <c r="L13" s="12">
        <f>TRIMMEAN(C13:I13,2/7)</f>
        <v>85.64</v>
      </c>
      <c r="M13" s="12">
        <f>(SUM(C13:I13)-LARGE(C13:I13,1)-SMALL(C13:I13,1))/(COUNT(C13:I13)-2)</f>
        <v>85.64</v>
      </c>
      <c r="N13" s="17">
        <v>0.3</v>
      </c>
      <c r="O13" s="15">
        <f>L13*N13</f>
        <v>25.692</v>
      </c>
      <c r="P13" s="15">
        <v>73.38</v>
      </c>
      <c r="Q13" s="17">
        <v>0.7</v>
      </c>
      <c r="R13" s="15">
        <f>P13*Q13</f>
        <v>51.366</v>
      </c>
      <c r="S13" s="15">
        <f>O13+R13</f>
        <v>77.058</v>
      </c>
      <c r="T13" s="13">
        <f>RANK(S13,$S$4:$S$21)</f>
        <v>10</v>
      </c>
      <c r="U13" s="13"/>
    </row>
    <row r="14" s="2" customFormat="1" ht="25" customHeight="1" spans="1:21">
      <c r="A14" s="10">
        <v>11</v>
      </c>
      <c r="B14" s="10" t="s">
        <v>43</v>
      </c>
      <c r="C14" s="12">
        <v>85</v>
      </c>
      <c r="D14" s="12">
        <v>85.5</v>
      </c>
      <c r="E14" s="12">
        <v>83.8</v>
      </c>
      <c r="F14" s="11">
        <v>85.8</v>
      </c>
      <c r="G14" s="11">
        <v>83.3</v>
      </c>
      <c r="H14" s="12">
        <v>85.3</v>
      </c>
      <c r="I14" s="12">
        <v>85</v>
      </c>
      <c r="J14" s="12">
        <f>AVERAGE(C14:I14)</f>
        <v>84.8142857142857</v>
      </c>
      <c r="K14" s="16" t="s">
        <v>44</v>
      </c>
      <c r="L14" s="12">
        <f>TRIMMEAN(C14:I14,2/7)</f>
        <v>84.92</v>
      </c>
      <c r="M14" s="12">
        <f>(SUM(C14:I14)-LARGE(C14:I14,1)-SMALL(C14:I14,1))/(COUNT(C14:I14)-2)</f>
        <v>84.92</v>
      </c>
      <c r="N14" s="17">
        <v>0.3</v>
      </c>
      <c r="O14" s="15">
        <f>L14*N14</f>
        <v>25.476</v>
      </c>
      <c r="P14" s="15">
        <v>73.44</v>
      </c>
      <c r="Q14" s="17">
        <v>0.7</v>
      </c>
      <c r="R14" s="15">
        <f>P14*Q14</f>
        <v>51.408</v>
      </c>
      <c r="S14" s="15">
        <f>O14+R14</f>
        <v>76.884</v>
      </c>
      <c r="T14" s="13">
        <f>RANK(S14,$S$4:$S$21)</f>
        <v>11</v>
      </c>
      <c r="U14" s="13"/>
    </row>
    <row r="15" s="2" customFormat="1" ht="25" customHeight="1" spans="1:21">
      <c r="A15" s="10">
        <v>12</v>
      </c>
      <c r="B15" s="10" t="s">
        <v>45</v>
      </c>
      <c r="C15" s="11">
        <v>89</v>
      </c>
      <c r="D15" s="11">
        <v>84.5</v>
      </c>
      <c r="E15" s="12">
        <v>85.2</v>
      </c>
      <c r="F15" s="12">
        <v>84.8</v>
      </c>
      <c r="G15" s="12">
        <v>87.7</v>
      </c>
      <c r="H15" s="12">
        <v>86.5</v>
      </c>
      <c r="I15" s="12">
        <v>85</v>
      </c>
      <c r="J15" s="12">
        <f>AVERAGE(C15:I15)</f>
        <v>86.1</v>
      </c>
      <c r="K15" s="16" t="s">
        <v>46</v>
      </c>
      <c r="L15" s="12">
        <f>TRIMMEAN(C15:I15,2/7)</f>
        <v>85.84</v>
      </c>
      <c r="M15" s="12">
        <f>(SUM(C15:I15)-LARGE(C15:I15,1)-SMALL(C15:I15,1))/(COUNT(C15:I15)-2)</f>
        <v>85.84</v>
      </c>
      <c r="N15" s="17">
        <v>0.3</v>
      </c>
      <c r="O15" s="15">
        <f>L15*N15</f>
        <v>25.752</v>
      </c>
      <c r="P15" s="15">
        <v>72.96</v>
      </c>
      <c r="Q15" s="17">
        <v>0.7</v>
      </c>
      <c r="R15" s="15">
        <f>P15*Q15</f>
        <v>51.072</v>
      </c>
      <c r="S15" s="15">
        <f>O15+R15</f>
        <v>76.824</v>
      </c>
      <c r="T15" s="13">
        <f>RANK(S15,$S$4:$S$21)</f>
        <v>12</v>
      </c>
      <c r="U15" s="13"/>
    </row>
    <row r="16" s="2" customFormat="1" ht="25" customHeight="1" spans="1:21">
      <c r="A16" s="10">
        <v>13</v>
      </c>
      <c r="B16" s="10" t="s">
        <v>47</v>
      </c>
      <c r="C16" s="11">
        <v>85.5</v>
      </c>
      <c r="D16" s="12">
        <v>83.5</v>
      </c>
      <c r="E16" s="12">
        <v>84.1</v>
      </c>
      <c r="F16" s="12">
        <v>85.1</v>
      </c>
      <c r="G16" s="11">
        <v>82.8</v>
      </c>
      <c r="H16" s="12">
        <v>85.1</v>
      </c>
      <c r="I16" s="12">
        <v>83.5</v>
      </c>
      <c r="J16" s="12">
        <f>AVERAGE(C16:I16)</f>
        <v>84.2285714285714</v>
      </c>
      <c r="K16" s="16" t="s">
        <v>48</v>
      </c>
      <c r="L16" s="12">
        <f>TRIMMEAN(C16:I16,2/7)</f>
        <v>84.26</v>
      </c>
      <c r="M16" s="12">
        <f>(SUM(C16:I16)-LARGE(C16:I16,1)-SMALL(C16:I16,1))/(COUNT(C16:I16)-2)</f>
        <v>84.26</v>
      </c>
      <c r="N16" s="17">
        <v>0.3</v>
      </c>
      <c r="O16" s="15">
        <f>L16*N16</f>
        <v>25.278</v>
      </c>
      <c r="P16" s="15">
        <v>73.51</v>
      </c>
      <c r="Q16" s="17">
        <v>0.7</v>
      </c>
      <c r="R16" s="15">
        <f>P16*Q16</f>
        <v>51.457</v>
      </c>
      <c r="S16" s="15">
        <f>O16+R16</f>
        <v>76.735</v>
      </c>
      <c r="T16" s="13">
        <f>RANK(S16,$S$4:$S$21)</f>
        <v>13</v>
      </c>
      <c r="U16" s="13"/>
    </row>
    <row r="17" s="2" customFormat="1" ht="25" customHeight="1" spans="1:21">
      <c r="A17" s="10">
        <v>14</v>
      </c>
      <c r="B17" s="10" t="s">
        <v>49</v>
      </c>
      <c r="C17" s="11">
        <v>80</v>
      </c>
      <c r="D17" s="12">
        <v>81.5</v>
      </c>
      <c r="E17" s="12">
        <v>83.2</v>
      </c>
      <c r="F17" s="12">
        <v>84.1</v>
      </c>
      <c r="G17" s="12">
        <v>84.1</v>
      </c>
      <c r="H17" s="11">
        <v>86</v>
      </c>
      <c r="I17" s="12">
        <v>82</v>
      </c>
      <c r="J17" s="12">
        <f>AVERAGE(C17:I17)</f>
        <v>82.9857142857143</v>
      </c>
      <c r="K17" s="16" t="s">
        <v>50</v>
      </c>
      <c r="L17" s="12">
        <f>TRIMMEAN(C17:I17,2/7)</f>
        <v>82.98</v>
      </c>
      <c r="M17" s="12">
        <f>(SUM(C17:I17)-LARGE(C17:I17,1)-SMALL(C17:I17,1))/(COUNT(C17:I17)-2)</f>
        <v>82.98</v>
      </c>
      <c r="N17" s="17">
        <v>0.3</v>
      </c>
      <c r="O17" s="15">
        <f>L17*N17</f>
        <v>24.894</v>
      </c>
      <c r="P17" s="15">
        <v>73.99</v>
      </c>
      <c r="Q17" s="17">
        <v>0.7</v>
      </c>
      <c r="R17" s="15">
        <f>P17*Q17</f>
        <v>51.793</v>
      </c>
      <c r="S17" s="15">
        <f>O17+R17</f>
        <v>76.687</v>
      </c>
      <c r="T17" s="13">
        <f>RANK(S17,$S$4:$S$21)</f>
        <v>14</v>
      </c>
      <c r="U17" s="13"/>
    </row>
    <row r="18" s="2" customFormat="1" ht="25" customHeight="1" spans="1:21">
      <c r="A18" s="10">
        <v>15</v>
      </c>
      <c r="B18" s="10" t="s">
        <v>51</v>
      </c>
      <c r="C18" s="11">
        <v>84</v>
      </c>
      <c r="D18" s="12">
        <v>83.5</v>
      </c>
      <c r="E18" s="12">
        <v>82.8</v>
      </c>
      <c r="F18" s="11">
        <v>81.3</v>
      </c>
      <c r="G18" s="12">
        <v>82.7</v>
      </c>
      <c r="H18" s="12">
        <v>83.2</v>
      </c>
      <c r="I18" s="12">
        <v>83.2</v>
      </c>
      <c r="J18" s="12">
        <f>AVERAGE(C18:I18)</f>
        <v>82.9571428571429</v>
      </c>
      <c r="K18" s="16" t="s">
        <v>52</v>
      </c>
      <c r="L18" s="12">
        <f>TRIMMEAN(C18:I18,2/7)</f>
        <v>83.08</v>
      </c>
      <c r="M18" s="12">
        <f>(SUM(C18:I18)-LARGE(C18:I18,1)-SMALL(C18:I18,1))/(COUNT(C18:I18)-2)</f>
        <v>83.08</v>
      </c>
      <c r="N18" s="17">
        <v>0.3</v>
      </c>
      <c r="O18" s="15">
        <f>L18*N18</f>
        <v>24.924</v>
      </c>
      <c r="P18" s="15">
        <v>73.71</v>
      </c>
      <c r="Q18" s="17">
        <v>0.7</v>
      </c>
      <c r="R18" s="15">
        <f>P18*Q18</f>
        <v>51.597</v>
      </c>
      <c r="S18" s="15">
        <f>O18+R18</f>
        <v>76.521</v>
      </c>
      <c r="T18" s="13">
        <f>RANK(S18,$S$4:$S$21)</f>
        <v>15</v>
      </c>
      <c r="U18" s="13"/>
    </row>
    <row r="19" s="2" customFormat="1" ht="25" customHeight="1" spans="1:21">
      <c r="A19" s="10">
        <v>16</v>
      </c>
      <c r="B19" s="10" t="s">
        <v>53</v>
      </c>
      <c r="C19" s="11">
        <v>85</v>
      </c>
      <c r="D19" s="11">
        <v>82.5</v>
      </c>
      <c r="E19" s="12">
        <v>82.7</v>
      </c>
      <c r="F19" s="12">
        <v>83.3</v>
      </c>
      <c r="G19" s="12">
        <v>83.4</v>
      </c>
      <c r="H19" s="12">
        <v>85</v>
      </c>
      <c r="I19" s="12">
        <v>83.8</v>
      </c>
      <c r="J19" s="12">
        <f>AVERAGE(C19:I19)</f>
        <v>83.6714285714286</v>
      </c>
      <c r="K19" s="16" t="s">
        <v>54</v>
      </c>
      <c r="L19" s="12">
        <f>TRIMMEAN(C19:I19,2/7)</f>
        <v>83.64</v>
      </c>
      <c r="M19" s="12">
        <f>(SUM(C19:I19)-LARGE(C19:I19,1)-SMALL(C19:I19,1))/(COUNT(C19:I19)-2)</f>
        <v>83.64</v>
      </c>
      <c r="N19" s="17">
        <v>0.3</v>
      </c>
      <c r="O19" s="15">
        <f>L19*N19</f>
        <v>25.092</v>
      </c>
      <c r="P19" s="15">
        <v>73.44</v>
      </c>
      <c r="Q19" s="17">
        <v>0.7</v>
      </c>
      <c r="R19" s="15">
        <f>P19*Q19</f>
        <v>51.408</v>
      </c>
      <c r="S19" s="15">
        <f>O19+R19</f>
        <v>76.5</v>
      </c>
      <c r="T19" s="13">
        <f>RANK(S19,$S$4:$S$21)</f>
        <v>16</v>
      </c>
      <c r="U19" s="13"/>
    </row>
    <row r="20" s="2" customFormat="1" ht="25" customHeight="1" spans="1:21">
      <c r="A20" s="10">
        <v>17</v>
      </c>
      <c r="B20" s="10" t="s">
        <v>55</v>
      </c>
      <c r="C20" s="11">
        <v>87</v>
      </c>
      <c r="D20" s="12">
        <v>83.5</v>
      </c>
      <c r="E20" s="11">
        <v>83.3</v>
      </c>
      <c r="F20" s="12">
        <v>84.3</v>
      </c>
      <c r="G20" s="12">
        <v>83.5</v>
      </c>
      <c r="H20" s="12">
        <v>86</v>
      </c>
      <c r="I20" s="12">
        <v>83.5</v>
      </c>
      <c r="J20" s="12">
        <f>AVERAGE(C20:I20)</f>
        <v>84.4428571428572</v>
      </c>
      <c r="K20" s="16" t="s">
        <v>56</v>
      </c>
      <c r="L20" s="12">
        <f>TRIMMEAN(C20:I20,2/7)</f>
        <v>84.16</v>
      </c>
      <c r="M20" s="12">
        <f>(SUM(C20:I20)-LARGE(C20:I20,1)-SMALL(C20:I20,1))/(COUNT(C20:I20)-2)</f>
        <v>84.16</v>
      </c>
      <c r="N20" s="17">
        <v>0.3</v>
      </c>
      <c r="O20" s="15">
        <f>L20*N20</f>
        <v>25.248</v>
      </c>
      <c r="P20" s="15">
        <v>72.89</v>
      </c>
      <c r="Q20" s="17">
        <v>0.7</v>
      </c>
      <c r="R20" s="15">
        <f>P20*Q20</f>
        <v>51.023</v>
      </c>
      <c r="S20" s="15">
        <f>O20+R20</f>
        <v>76.271</v>
      </c>
      <c r="T20" s="13">
        <f>RANK(S20,$S$4:$S$21)</f>
        <v>17</v>
      </c>
      <c r="U20" s="13"/>
    </row>
    <row r="21" s="2" customFormat="1" ht="25" customHeight="1" spans="1:21">
      <c r="A21" s="10">
        <v>18</v>
      </c>
      <c r="B21" s="10" t="s">
        <v>57</v>
      </c>
      <c r="C21" s="12">
        <v>84</v>
      </c>
      <c r="D21" s="12">
        <v>83.5</v>
      </c>
      <c r="E21" s="11">
        <v>86.1</v>
      </c>
      <c r="F21" s="12">
        <v>83</v>
      </c>
      <c r="G21" s="12">
        <v>82.9</v>
      </c>
      <c r="H21" s="12">
        <v>84.9</v>
      </c>
      <c r="I21" s="11">
        <v>81.8</v>
      </c>
      <c r="J21" s="12">
        <f>AVERAGE(C21:I21)</f>
        <v>83.7428571428571</v>
      </c>
      <c r="K21" s="16" t="s">
        <v>58</v>
      </c>
      <c r="L21" s="12">
        <f>TRIMMEAN(C21:I21,2/7)</f>
        <v>83.66</v>
      </c>
      <c r="M21" s="12">
        <f>(SUM(C21:I21)-LARGE(C21:I21,1)-SMALL(C21:I21,1))/(COUNT(C21:I21)-2)</f>
        <v>83.66</v>
      </c>
      <c r="N21" s="17">
        <v>0.3</v>
      </c>
      <c r="O21" s="15">
        <f>L21*N21</f>
        <v>25.098</v>
      </c>
      <c r="P21" s="15">
        <v>73</v>
      </c>
      <c r="Q21" s="17">
        <v>0.7</v>
      </c>
      <c r="R21" s="15">
        <f>P21*Q21</f>
        <v>51.1</v>
      </c>
      <c r="S21" s="15">
        <f>O21+R21</f>
        <v>76.198</v>
      </c>
      <c r="T21" s="13">
        <f>RANK(S21,$S$4:$S$21)</f>
        <v>18</v>
      </c>
      <c r="U21" s="13"/>
    </row>
  </sheetData>
  <autoFilter ref="A3:U21">
    <sortState ref="A4:U21">
      <sortCondition ref="T3"/>
    </sortState>
    <extLst/>
  </autoFilter>
  <sortState ref="A3:U20">
    <sortCondition ref="T3"/>
  </sortState>
  <mergeCells count="1">
    <mergeCell ref="A2:U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香洲区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2020-11-23T01:38:00Z</dcterms:created>
  <dcterms:modified xsi:type="dcterms:W3CDTF">2020-11-23T03:29:26Z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